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8615" windowHeight="11190"/>
  </bookViews>
  <sheets>
    <sheet name="Technique" sheetId="14" r:id="rId1"/>
  </sheets>
  <calcPr calcId="145621"/>
</workbook>
</file>

<file path=xl/calcChain.xml><?xml version="1.0" encoding="utf-8"?>
<calcChain xmlns="http://schemas.openxmlformats.org/spreadsheetml/2006/main">
  <c r="L12" i="14" l="1"/>
  <c r="L16" i="14"/>
  <c r="L39" i="14" s="1"/>
  <c r="L15" i="14"/>
  <c r="L17" i="14"/>
  <c r="L14" i="14"/>
  <c r="L38" i="14"/>
  <c r="L35" i="14"/>
  <c r="N35" i="14" s="1"/>
  <c r="G25" i="14"/>
  <c r="E25" i="14"/>
  <c r="F25" i="14" s="1"/>
  <c r="H24" i="14"/>
  <c r="G24" i="14"/>
  <c r="F24" i="14"/>
  <c r="E24" i="14"/>
  <c r="I24" i="14" s="1"/>
  <c r="E23" i="14"/>
  <c r="H23" i="14" s="1"/>
  <c r="L22" i="14"/>
  <c r="L37" i="14" s="1"/>
  <c r="G22" i="14"/>
  <c r="F22" i="14"/>
  <c r="E22" i="14"/>
  <c r="I22" i="14" s="1"/>
  <c r="L21" i="14"/>
  <c r="E21" i="14"/>
  <c r="H21" i="14" s="1"/>
  <c r="L20" i="14"/>
  <c r="G20" i="14"/>
  <c r="F20" i="14"/>
  <c r="E20" i="14"/>
  <c r="I20" i="14" s="1"/>
  <c r="L19" i="14"/>
  <c r="E19" i="14"/>
  <c r="H19" i="14" s="1"/>
  <c r="L18" i="14"/>
  <c r="G18" i="14"/>
  <c r="F18" i="14"/>
  <c r="E18" i="14"/>
  <c r="I18" i="14" s="1"/>
  <c r="H17" i="14"/>
  <c r="G17" i="14"/>
  <c r="F17" i="14"/>
  <c r="E17" i="14"/>
  <c r="I17" i="14" s="1"/>
  <c r="E16" i="14"/>
  <c r="H16" i="14" s="1"/>
  <c r="F15" i="14"/>
  <c r="E15" i="14"/>
  <c r="I15" i="14" s="1"/>
  <c r="G14" i="14"/>
  <c r="F14" i="14"/>
  <c r="E14" i="14"/>
  <c r="I14" i="14" s="1"/>
  <c r="L13" i="14"/>
  <c r="E13" i="14"/>
  <c r="H13" i="14" s="1"/>
  <c r="F12" i="14"/>
  <c r="E12" i="14"/>
  <c r="I12" i="14" s="1"/>
  <c r="G11" i="14"/>
  <c r="F11" i="14"/>
  <c r="E11" i="14"/>
  <c r="I11" i="14" s="1"/>
  <c r="H10" i="14"/>
  <c r="G10" i="14"/>
  <c r="F10" i="14"/>
  <c r="E10" i="14"/>
  <c r="I10" i="14" s="1"/>
  <c r="E9" i="14"/>
  <c r="H9" i="14" s="1"/>
  <c r="F8" i="14"/>
  <c r="E8" i="14"/>
  <c r="I8" i="14" s="1"/>
  <c r="G7" i="14"/>
  <c r="F7" i="14"/>
  <c r="E7" i="14"/>
  <c r="I7" i="14" s="1"/>
  <c r="H6" i="14"/>
  <c r="G6" i="14"/>
  <c r="F6" i="14"/>
  <c r="E6" i="14"/>
  <c r="I6" i="14" s="1"/>
  <c r="E5" i="14"/>
  <c r="H5" i="14" s="1"/>
  <c r="F4" i="14"/>
  <c r="E4" i="14"/>
  <c r="I4" i="14" s="1"/>
  <c r="G3" i="14"/>
  <c r="F3" i="14"/>
  <c r="E3" i="14"/>
  <c r="I3" i="14" s="1"/>
  <c r="H2" i="14"/>
  <c r="G2" i="14"/>
  <c r="F2" i="14"/>
  <c r="E2" i="14"/>
  <c r="I2" i="14" s="1"/>
  <c r="L32" i="14" l="1"/>
  <c r="L33" i="14" s="1"/>
  <c r="L36" i="14" s="1"/>
  <c r="N36" i="14" s="1"/>
  <c r="N30" i="14"/>
  <c r="I5" i="14"/>
  <c r="I13" i="14"/>
  <c r="I16" i="14"/>
  <c r="I19" i="14"/>
  <c r="I21" i="14"/>
  <c r="I23" i="14"/>
  <c r="H3" i="14"/>
  <c r="G4" i="14"/>
  <c r="F5" i="14"/>
  <c r="H7" i="14"/>
  <c r="G8" i="14"/>
  <c r="F9" i="14"/>
  <c r="H11" i="14"/>
  <c r="G12" i="14"/>
  <c r="F13" i="14"/>
  <c r="H14" i="14"/>
  <c r="G15" i="14"/>
  <c r="F16" i="14"/>
  <c r="H18" i="14"/>
  <c r="F19" i="14"/>
  <c r="H20" i="14"/>
  <c r="F21" i="14"/>
  <c r="H22" i="14"/>
  <c r="F23" i="14"/>
  <c r="H25" i="14"/>
  <c r="H4" i="14"/>
  <c r="G5" i="14"/>
  <c r="H8" i="14"/>
  <c r="G9" i="14"/>
  <c r="H12" i="14"/>
  <c r="G13" i="14"/>
  <c r="H15" i="14"/>
  <c r="G16" i="14"/>
  <c r="G19" i="14"/>
  <c r="G21" i="14"/>
  <c r="G23" i="14"/>
  <c r="I25" i="14"/>
  <c r="I9" i="14"/>
  <c r="N32" i="14" l="1"/>
  <c r="L29" i="14"/>
</calcChain>
</file>

<file path=xl/sharedStrings.xml><?xml version="1.0" encoding="utf-8"?>
<sst xmlns="http://schemas.openxmlformats.org/spreadsheetml/2006/main" count="83" uniqueCount="58">
  <si>
    <t>Plateau</t>
  </si>
  <si>
    <t>Nb de Dents</t>
  </si>
  <si>
    <t>Pignon</t>
  </si>
  <si>
    <t>Rapport</t>
  </si>
  <si>
    <t>Vitesse : 30</t>
  </si>
  <si>
    <t>Vitesse : 45</t>
  </si>
  <si>
    <t>Vitesse : 60</t>
  </si>
  <si>
    <t>Vitesse : 70</t>
  </si>
  <si>
    <t>Tour de roue</t>
  </si>
  <si>
    <t>mm</t>
  </si>
  <si>
    <t>Pression des pneus</t>
  </si>
  <si>
    <t>3,5 Bar / 50 PSI</t>
  </si>
  <si>
    <t>Caractéristiques vélo</t>
  </si>
  <si>
    <t>Taille</t>
  </si>
  <si>
    <t>Entre Jambe</t>
  </si>
  <si>
    <t>mm : Réduction manque agilité</t>
  </si>
  <si>
    <t>Épaules</t>
  </si>
  <si>
    <t>Pied</t>
  </si>
  <si>
    <t>Main</t>
  </si>
  <si>
    <t>Pied-Talon % Pédalage</t>
  </si>
  <si>
    <t>Tibia</t>
  </si>
  <si>
    <t>Cuisse</t>
  </si>
  <si>
    <t>Avant-Bras</t>
  </si>
  <si>
    <t>Bras (Coude - Épaule)</t>
  </si>
  <si>
    <t>Tronc</t>
  </si>
  <si>
    <t>Angle</t>
  </si>
  <si>
    <t>Sinus</t>
  </si>
  <si>
    <t>Cosinus</t>
  </si>
  <si>
    <t>α = 18°</t>
  </si>
  <si>
    <t>14°</t>
  </si>
  <si>
    <t>10°</t>
  </si>
  <si>
    <t>45°</t>
  </si>
  <si>
    <t>R</t>
  </si>
  <si>
    <t>Manivelle</t>
  </si>
  <si>
    <t>mm Théorique</t>
  </si>
  <si>
    <t>Écrassement Tige de S.</t>
  </si>
  <si>
    <t>Hauteur selle (S)</t>
  </si>
  <si>
    <t>mm % Protège Pédalier</t>
  </si>
  <si>
    <t>S % Axe Horiz. Pédalier</t>
  </si>
  <si>
    <t>Creux de Selle % Bout</t>
  </si>
  <si>
    <t>Recul Selle % au Cintre</t>
  </si>
  <si>
    <t>mm % au Bout</t>
  </si>
  <si>
    <r>
      <t>Recul Selle % à</t>
    </r>
    <r>
      <rPr>
        <b/>
        <sz val="10"/>
        <color rgb="FF000000"/>
        <rFont val="Arial"/>
        <family val="2"/>
      </rPr>
      <t xml:space="preserve"> ω</t>
    </r>
  </si>
  <si>
    <t>Hauteur Cintre % Selle</t>
  </si>
  <si>
    <t>Entraxe Poignées</t>
  </si>
  <si>
    <t>Écartement Freins (f)</t>
  </si>
  <si>
    <t>A</t>
  </si>
  <si>
    <t>B</t>
  </si>
  <si>
    <t>C</t>
  </si>
  <si>
    <t>D</t>
  </si>
  <si>
    <t>E</t>
  </si>
  <si>
    <t>F</t>
  </si>
  <si>
    <t>G</t>
  </si>
  <si>
    <t>H</t>
  </si>
  <si>
    <t>M</t>
  </si>
  <si>
    <t>P</t>
  </si>
  <si>
    <t>Mesures anatomie</t>
  </si>
  <si>
    <r>
      <t xml:space="preserve">Caractéristiques et </t>
    </r>
    <r>
      <rPr>
        <b/>
        <i/>
        <sz val="10"/>
        <color rgb="FFFF0000"/>
        <rFont val="Arial"/>
        <family val="2"/>
      </rPr>
      <t>Réglages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</si>
</sst>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9C0006"/>
      <name val="Arial"/>
      <family val="2"/>
    </font>
    <font>
      <sz val="10"/>
      <color rgb="FF006600"/>
      <name val="Arial"/>
      <family val="2"/>
    </font>
    <font>
      <sz val="10"/>
      <color rgb="FF0061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color rgb="FF974706"/>
      <name val="Arial"/>
      <family val="2"/>
    </font>
    <font>
      <b/>
      <sz val="10"/>
      <color rgb="FFFF0066"/>
      <name val="Arial"/>
      <family val="2"/>
    </font>
    <font>
      <sz val="10"/>
      <color rgb="FF000000"/>
      <name val="Calibri"/>
      <family val="2"/>
    </font>
    <font>
      <b/>
      <sz val="10"/>
      <color rgb="FF0070C0"/>
      <name val="Arial"/>
      <family val="2"/>
    </font>
    <font>
      <b/>
      <sz val="10"/>
      <color rgb="FFFF33CC"/>
      <name val="Arial"/>
      <family val="2"/>
    </font>
    <font>
      <i/>
      <sz val="12"/>
      <color rgb="FF00B050"/>
      <name val="Arial Black"/>
      <family val="2"/>
    </font>
  </fonts>
  <fills count="3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99CC"/>
        <bgColor rgb="FFFF99CC"/>
      </patternFill>
    </fill>
    <fill>
      <patternFill patternType="solid">
        <fgColor rgb="FFFABF8F"/>
        <bgColor rgb="FFFABF8F"/>
      </patternFill>
    </fill>
    <fill>
      <patternFill patternType="solid">
        <fgColor rgb="FF8DB4E2"/>
        <bgColor rgb="FF8DB4E2"/>
      </patternFill>
    </fill>
    <fill>
      <patternFill patternType="solid">
        <fgColor rgb="FFFFC000"/>
        <bgColor rgb="FFFFC000"/>
      </patternFill>
    </fill>
    <fill>
      <patternFill patternType="solid">
        <fgColor rgb="FFD8E4BC"/>
        <bgColor rgb="FFD8E4BC"/>
      </patternFill>
    </fill>
    <fill>
      <patternFill patternType="solid">
        <fgColor rgb="FFE6B8B7"/>
        <bgColor rgb="FFE6B8B7"/>
      </patternFill>
    </fill>
    <fill>
      <patternFill patternType="solid">
        <fgColor rgb="FFA6A6A6"/>
        <bgColor rgb="FFA6A6A6"/>
      </patternFill>
    </fill>
    <fill>
      <patternFill patternType="solid">
        <fgColor rgb="FFFCD5B4"/>
        <bgColor rgb="FFFCD5B4"/>
      </patternFill>
    </fill>
    <fill>
      <patternFill patternType="solid">
        <fgColor rgb="FF00B050"/>
        <bgColor rgb="FF00B050"/>
      </patternFill>
    </fill>
    <fill>
      <patternFill patternType="solid">
        <fgColor rgb="FF92CDDC"/>
        <bgColor rgb="FF92CDDC"/>
      </patternFill>
    </fill>
    <fill>
      <patternFill patternType="solid">
        <fgColor rgb="FFF79646"/>
        <bgColor rgb="FFF79646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BD97"/>
        <bgColor rgb="FFC4BD97"/>
      </patternFill>
    </fill>
    <fill>
      <patternFill patternType="solid">
        <fgColor rgb="FFB7DEE8"/>
        <bgColor rgb="FFB7DEE8"/>
      </patternFill>
    </fill>
    <fill>
      <patternFill patternType="solid">
        <fgColor rgb="FFB1A0C7"/>
        <bgColor rgb="FFB1A0C7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2DCDB"/>
        <bgColor rgb="FFF2DCDB"/>
      </patternFill>
    </fill>
    <fill>
      <patternFill patternType="solid">
        <fgColor rgb="FFFDE9D9"/>
        <bgColor rgb="FFFDE9D9"/>
      </patternFill>
    </fill>
    <fill>
      <patternFill patternType="solid">
        <fgColor rgb="FFD9D9D9"/>
        <bgColor rgb="FFD9D9D9"/>
      </patternFill>
    </fill>
    <fill>
      <patternFill patternType="solid">
        <fgColor rgb="FF9BBB59"/>
        <bgColor rgb="FF9BBB59"/>
      </patternFill>
    </fill>
    <fill>
      <patternFill patternType="solid">
        <fgColor rgb="FF595959"/>
        <bgColor rgb="FF595959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Fon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</cellStyleXfs>
  <cellXfs count="155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11" borderId="6" xfId="0" applyFill="1" applyBorder="1"/>
    <xf numFmtId="0" fontId="0" fillId="0" borderId="22" xfId="0" applyFill="1" applyBorder="1"/>
    <xf numFmtId="0" fontId="0" fillId="13" borderId="25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14" borderId="4" xfId="0" applyNumberFormat="1" applyFill="1" applyBorder="1" applyAlignment="1">
      <alignment horizontal="center" vertical="center"/>
    </xf>
    <xf numFmtId="2" fontId="0" fillId="14" borderId="14" xfId="0" applyNumberForma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2" fontId="0" fillId="14" borderId="7" xfId="0" applyNumberFormat="1" applyFill="1" applyBorder="1" applyAlignment="1">
      <alignment horizontal="center" vertical="center"/>
    </xf>
    <xf numFmtId="2" fontId="0" fillId="14" borderId="18" xfId="0" applyNumberFormat="1" applyFill="1" applyBorder="1" applyAlignment="1">
      <alignment horizontal="center" vertical="center"/>
    </xf>
    <xf numFmtId="0" fontId="6" fillId="4" borderId="23" xfId="0" applyFont="1" applyFill="1" applyBorder="1"/>
    <xf numFmtId="0" fontId="6" fillId="4" borderId="17" xfId="0" applyFont="1" applyFill="1" applyBorder="1"/>
    <xf numFmtId="0" fontId="0" fillId="14" borderId="12" xfId="0" applyFill="1" applyBorder="1" applyAlignment="1">
      <alignment horizontal="center" vertical="center"/>
    </xf>
    <xf numFmtId="2" fontId="0" fillId="14" borderId="12" xfId="0" applyNumberFormat="1" applyFill="1" applyBorder="1" applyAlignment="1">
      <alignment horizontal="center" vertical="center"/>
    </xf>
    <xf numFmtId="2" fontId="0" fillId="14" borderId="19" xfId="0" applyNumberForma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2" fontId="0" fillId="12" borderId="4" xfId="0" applyNumberFormat="1" applyFill="1" applyBorder="1" applyAlignment="1">
      <alignment horizontal="center" vertical="center"/>
    </xf>
    <xf numFmtId="2" fontId="0" fillId="12" borderId="14" xfId="0" applyNumberForma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2" fontId="0" fillId="12" borderId="7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0" fontId="0" fillId="6" borderId="3" xfId="0" applyFill="1" applyBorder="1"/>
    <xf numFmtId="1" fontId="6" fillId="6" borderId="4" xfId="0" applyNumberFormat="1" applyFont="1" applyFill="1" applyBorder="1"/>
    <xf numFmtId="0" fontId="0" fillId="6" borderId="14" xfId="0" applyFill="1" applyBorder="1"/>
    <xf numFmtId="0" fontId="0" fillId="16" borderId="6" xfId="0" applyFill="1" applyBorder="1"/>
    <xf numFmtId="1" fontId="6" fillId="16" borderId="7" xfId="0" applyNumberFormat="1" applyFont="1" applyFill="1" applyBorder="1"/>
    <xf numFmtId="0" fontId="0" fillId="16" borderId="18" xfId="0" applyFill="1" applyBorder="1"/>
    <xf numFmtId="0" fontId="2" fillId="5" borderId="28" xfId="0" applyFont="1" applyFill="1" applyBorder="1" applyAlignment="1">
      <alignment horizontal="right" vertical="center"/>
    </xf>
    <xf numFmtId="0" fontId="0" fillId="5" borderId="29" xfId="0" applyFill="1" applyBorder="1"/>
    <xf numFmtId="0" fontId="0" fillId="5" borderId="16" xfId="0" applyFill="1" applyBorder="1"/>
    <xf numFmtId="0" fontId="0" fillId="12" borderId="6" xfId="0" applyFill="1" applyBorder="1"/>
    <xf numFmtId="1" fontId="6" fillId="12" borderId="7" xfId="0" applyNumberFormat="1" applyFont="1" applyFill="1" applyBorder="1"/>
    <xf numFmtId="0" fontId="0" fillId="12" borderId="18" xfId="0" applyFill="1" applyBorder="1"/>
    <xf numFmtId="0" fontId="0" fillId="10" borderId="6" xfId="0" applyFill="1" applyBorder="1"/>
    <xf numFmtId="1" fontId="6" fillId="10" borderId="7" xfId="0" applyNumberFormat="1" applyFont="1" applyFill="1" applyBorder="1"/>
    <xf numFmtId="0" fontId="0" fillId="10" borderId="18" xfId="0" applyFill="1" applyBorder="1"/>
    <xf numFmtId="0" fontId="0" fillId="17" borderId="6" xfId="0" applyFill="1" applyBorder="1"/>
    <xf numFmtId="1" fontId="6" fillId="17" borderId="7" xfId="0" applyNumberFormat="1" applyFont="1" applyFill="1" applyBorder="1"/>
    <xf numFmtId="0" fontId="0" fillId="17" borderId="18" xfId="0" applyFill="1" applyBorder="1"/>
    <xf numFmtId="0" fontId="0" fillId="12" borderId="12" xfId="0" applyFill="1" applyBorder="1" applyAlignment="1">
      <alignment horizontal="center" vertical="center"/>
    </xf>
    <xf numFmtId="2" fontId="0" fillId="12" borderId="12" xfId="0" applyNumberFormat="1" applyFill="1" applyBorder="1" applyAlignment="1">
      <alignment horizontal="center" vertical="center"/>
    </xf>
    <xf numFmtId="2" fontId="0" fillId="12" borderId="19" xfId="0" applyNumberFormat="1" applyFill="1" applyBorder="1" applyAlignment="1">
      <alignment horizontal="center" vertical="center"/>
    </xf>
    <xf numFmtId="0" fontId="6" fillId="11" borderId="7" xfId="0" applyFont="1" applyFill="1" applyBorder="1"/>
    <xf numFmtId="0" fontId="0" fillId="11" borderId="18" xfId="0" applyFill="1" applyBorder="1"/>
    <xf numFmtId="0" fontId="0" fillId="9" borderId="4" xfId="0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18" borderId="4" xfId="0" applyNumberFormat="1" applyFill="1" applyBorder="1" applyAlignment="1">
      <alignment horizontal="center" vertical="center"/>
    </xf>
    <xf numFmtId="2" fontId="0" fillId="18" borderId="14" xfId="0" applyNumberFormat="1" applyFill="1" applyBorder="1" applyAlignment="1">
      <alignment horizontal="center" vertical="center"/>
    </xf>
    <xf numFmtId="0" fontId="0" fillId="19" borderId="6" xfId="0" applyFill="1" applyBorder="1"/>
    <xf numFmtId="1" fontId="6" fillId="19" borderId="7" xfId="0" applyNumberFormat="1" applyFont="1" applyFill="1" applyBorder="1"/>
    <xf numFmtId="0" fontId="0" fillId="19" borderId="18" xfId="0" applyFill="1" applyBorder="1"/>
    <xf numFmtId="0" fontId="0" fillId="9" borderId="21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2" fontId="0" fillId="9" borderId="7" xfId="0" applyNumberFormat="1" applyFill="1" applyBorder="1" applyAlignment="1">
      <alignment horizontal="center" vertical="center"/>
    </xf>
    <xf numFmtId="2" fontId="0" fillId="18" borderId="7" xfId="0" applyNumberFormat="1" applyFill="1" applyBorder="1" applyAlignment="1">
      <alignment horizontal="center" vertical="center"/>
    </xf>
    <xf numFmtId="2" fontId="0" fillId="18" borderId="18" xfId="0" applyNumberFormat="1" applyFill="1" applyBorder="1" applyAlignment="1">
      <alignment horizontal="center" vertical="center"/>
    </xf>
    <xf numFmtId="0" fontId="0" fillId="8" borderId="6" xfId="0" applyFill="1" applyBorder="1"/>
    <xf numFmtId="1" fontId="6" fillId="8" borderId="7" xfId="0" applyNumberFormat="1" applyFont="1" applyFill="1" applyBorder="1"/>
    <xf numFmtId="0" fontId="0" fillId="8" borderId="18" xfId="0" applyFill="1" applyBorder="1"/>
    <xf numFmtId="0" fontId="0" fillId="20" borderId="6" xfId="0" applyFill="1" applyBorder="1"/>
    <xf numFmtId="1" fontId="6" fillId="20" borderId="7" xfId="0" applyNumberFormat="1" applyFont="1" applyFill="1" applyBorder="1"/>
    <xf numFmtId="0" fontId="0" fillId="20" borderId="18" xfId="0" applyFill="1" applyBorder="1"/>
    <xf numFmtId="0" fontId="0" fillId="21" borderId="6" xfId="0" applyFill="1" applyBorder="1"/>
    <xf numFmtId="1" fontId="6" fillId="21" borderId="7" xfId="0" applyNumberFormat="1" applyFont="1" applyFill="1" applyBorder="1"/>
    <xf numFmtId="0" fontId="0" fillId="21" borderId="18" xfId="0" applyFill="1" applyBorder="1"/>
    <xf numFmtId="0" fontId="0" fillId="22" borderId="11" xfId="0" applyFill="1" applyBorder="1"/>
    <xf numFmtId="1" fontId="6" fillId="22" borderId="12" xfId="0" applyNumberFormat="1" applyFont="1" applyFill="1" applyBorder="1"/>
    <xf numFmtId="0" fontId="0" fillId="22" borderId="19" xfId="0" applyFill="1" applyBorder="1"/>
    <xf numFmtId="0" fontId="6" fillId="15" borderId="3" xfId="0" applyFont="1" applyFill="1" applyBorder="1" applyAlignment="1">
      <alignment horizontal="center" vertical="center"/>
    </xf>
    <xf numFmtId="1" fontId="6" fillId="15" borderId="4" xfId="0" applyNumberFormat="1" applyFont="1" applyFill="1" applyBorder="1" applyAlignment="1">
      <alignment horizontal="center" vertical="center"/>
    </xf>
    <xf numFmtId="0" fontId="6" fillId="15" borderId="14" xfId="0" applyFont="1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 vertical="center"/>
    </xf>
    <xf numFmtId="2" fontId="0" fillId="18" borderId="19" xfId="0" applyNumberFormat="1" applyFill="1" applyBorder="1" applyAlignment="1">
      <alignment horizontal="center" vertical="center"/>
    </xf>
    <xf numFmtId="0" fontId="6" fillId="23" borderId="6" xfId="0" applyFont="1" applyFill="1" applyBorder="1" applyAlignment="1">
      <alignment horizontal="center" vertical="center"/>
    </xf>
    <xf numFmtId="165" fontId="0" fillId="23" borderId="7" xfId="0" applyNumberFormat="1" applyFill="1" applyBorder="1" applyAlignment="1">
      <alignment horizontal="center" vertical="center"/>
    </xf>
    <xf numFmtId="0" fontId="0" fillId="23" borderId="18" xfId="0" applyFill="1" applyBorder="1" applyAlignment="1">
      <alignment horizontal="center" vertical="center"/>
    </xf>
    <xf numFmtId="0" fontId="6" fillId="23" borderId="11" xfId="0" applyFont="1" applyFill="1" applyBorder="1" applyAlignment="1">
      <alignment horizontal="center" vertical="center"/>
    </xf>
    <xf numFmtId="165" fontId="0" fillId="23" borderId="12" xfId="0" applyNumberFormat="1" applyFill="1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1" fontId="11" fillId="12" borderId="7" xfId="0" applyNumberFormat="1" applyFont="1" applyFill="1" applyBorder="1"/>
    <xf numFmtId="0" fontId="0" fillId="24" borderId="6" xfId="0" applyFill="1" applyBorder="1"/>
    <xf numFmtId="1" fontId="6" fillId="24" borderId="7" xfId="0" applyNumberFormat="1" applyFont="1" applyFill="1" applyBorder="1"/>
    <xf numFmtId="0" fontId="0" fillId="24" borderId="18" xfId="0" applyFill="1" applyBorder="1"/>
    <xf numFmtId="0" fontId="11" fillId="4" borderId="22" xfId="0" applyFont="1" applyFill="1" applyBorder="1"/>
    <xf numFmtId="0" fontId="0" fillId="4" borderId="24" xfId="0" applyFill="1" applyBorder="1"/>
    <xf numFmtId="0" fontId="11" fillId="0" borderId="22" xfId="0" applyFont="1" applyFill="1" applyBorder="1"/>
    <xf numFmtId="0" fontId="0" fillId="6" borderId="6" xfId="0" applyFill="1" applyBorder="1"/>
    <xf numFmtId="1" fontId="8" fillId="6" borderId="7" xfId="0" applyNumberFormat="1" applyFont="1" applyFill="1" applyBorder="1"/>
    <xf numFmtId="0" fontId="0" fillId="6" borderId="18" xfId="0" applyFill="1" applyBorder="1"/>
    <xf numFmtId="1" fontId="12" fillId="25" borderId="28" xfId="0" applyNumberFormat="1" applyFont="1" applyFill="1" applyBorder="1"/>
    <xf numFmtId="0" fontId="0" fillId="25" borderId="29" xfId="0" applyFill="1" applyBorder="1"/>
    <xf numFmtId="0" fontId="0" fillId="26" borderId="16" xfId="0" applyFill="1" applyBorder="1"/>
    <xf numFmtId="0" fontId="0" fillId="27" borderId="6" xfId="0" applyFill="1" applyBorder="1"/>
    <xf numFmtId="1" fontId="11" fillId="27" borderId="7" xfId="0" applyNumberFormat="1" applyFont="1" applyFill="1" applyBorder="1"/>
    <xf numFmtId="0" fontId="0" fillId="27" borderId="18" xfId="0" applyFill="1" applyBorder="1"/>
    <xf numFmtId="0" fontId="0" fillId="7" borderId="6" xfId="0" applyFill="1" applyBorder="1"/>
    <xf numFmtId="1" fontId="6" fillId="7" borderId="7" xfId="0" applyNumberFormat="1" applyFont="1" applyFill="1" applyBorder="1"/>
    <xf numFmtId="0" fontId="0" fillId="7" borderId="18" xfId="0" applyFill="1" applyBorder="1"/>
    <xf numFmtId="0" fontId="13" fillId="0" borderId="0" xfId="0" applyFont="1"/>
    <xf numFmtId="1" fontId="8" fillId="10" borderId="7" xfId="0" applyNumberFormat="1" applyFont="1" applyFill="1" applyBorder="1"/>
    <xf numFmtId="1" fontId="14" fillId="14" borderId="28" xfId="0" applyNumberFormat="1" applyFont="1" applyFill="1" applyBorder="1"/>
    <xf numFmtId="0" fontId="0" fillId="14" borderId="16" xfId="0" applyFill="1" applyBorder="1"/>
    <xf numFmtId="0" fontId="0" fillId="28" borderId="6" xfId="0" applyFill="1" applyBorder="1"/>
    <xf numFmtId="1" fontId="8" fillId="28" borderId="7" xfId="0" applyNumberFormat="1" applyFont="1" applyFill="1" applyBorder="1"/>
    <xf numFmtId="0" fontId="0" fillId="28" borderId="8" xfId="0" applyFill="1" applyBorder="1"/>
    <xf numFmtId="1" fontId="15" fillId="11" borderId="28" xfId="0" applyNumberFormat="1" applyFont="1" applyFill="1" applyBorder="1"/>
    <xf numFmtId="0" fontId="0" fillId="11" borderId="16" xfId="0" applyFill="1" applyBorder="1"/>
    <xf numFmtId="0" fontId="0" fillId="5" borderId="9" xfId="0" applyFill="1" applyBorder="1"/>
    <xf numFmtId="1" fontId="8" fillId="5" borderId="10" xfId="0" applyNumberFormat="1" applyFont="1" applyFill="1" applyBorder="1"/>
    <xf numFmtId="0" fontId="0" fillId="5" borderId="31" xfId="0" applyFill="1" applyBorder="1"/>
    <xf numFmtId="1" fontId="15" fillId="0" borderId="0" xfId="0" applyNumberFormat="1" applyFont="1" applyFill="1"/>
    <xf numFmtId="0" fontId="0" fillId="19" borderId="9" xfId="0" applyFill="1" applyBorder="1"/>
    <xf numFmtId="1" fontId="8" fillId="19" borderId="10" xfId="0" applyNumberFormat="1" applyFont="1" applyFill="1" applyBorder="1"/>
    <xf numFmtId="0" fontId="0" fillId="19" borderId="31" xfId="0" applyFill="1" applyBorder="1"/>
    <xf numFmtId="0" fontId="0" fillId="21" borderId="11" xfId="0" applyFill="1" applyBorder="1"/>
    <xf numFmtId="1" fontId="8" fillId="21" borderId="12" xfId="0" applyNumberFormat="1" applyFont="1" applyFill="1" applyBorder="1"/>
    <xf numFmtId="0" fontId="0" fillId="21" borderId="19" xfId="0" applyFill="1" applyBorder="1"/>
    <xf numFmtId="1" fontId="8" fillId="0" borderId="0" xfId="0" applyNumberFormat="1" applyFont="1" applyFill="1"/>
    <xf numFmtId="0" fontId="16" fillId="29" borderId="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16" fillId="29" borderId="1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/>
    <xf numFmtId="0" fontId="16" fillId="29" borderId="20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6" fillId="29" borderId="32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</cellXfs>
  <cellStyles count="9">
    <cellStyle name="cf1" xfId="1"/>
    <cellStyle name="cf2" xfId="2"/>
    <cellStyle name="cf3" xfId="3"/>
    <cellStyle name="cf4" xfId="4"/>
    <cellStyle name="cf5" xfId="5"/>
    <cellStyle name="cf6" xfId="6"/>
    <cellStyle name="cf7" xfId="7"/>
    <cellStyle name="cf8" xfId="8"/>
    <cellStyle name="Normal" xfId="0" builtinId="0" customBuiltin="1"/>
  </cellStyles>
  <dxfs count="3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6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9C0006"/>
      </font>
    </dxf>
    <dxf>
      <font>
        <color rgb="FFFF000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9C0006"/>
      </font>
    </dxf>
    <dxf>
      <font>
        <color rgb="FFFF000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9C0006"/>
      </font>
    </dxf>
    <dxf>
      <font>
        <color rgb="FFFF000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162726</xdr:colOff>
      <xdr:row>31</xdr:row>
      <xdr:rowOff>110935</xdr:rowOff>
    </xdr:from>
    <xdr:ext cx="1482928" cy="1619996"/>
    <xdr:pic>
      <xdr:nvPicPr>
        <xdr:cNvPr id="4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26" y="5654485"/>
          <a:ext cx="1482928" cy="16199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428862</xdr:colOff>
      <xdr:row>31</xdr:row>
      <xdr:rowOff>85725</xdr:rowOff>
    </xdr:from>
    <xdr:ext cx="1488451" cy="1619996"/>
    <xdr:pic>
      <xdr:nvPicPr>
        <xdr:cNvPr id="5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862" y="5629275"/>
          <a:ext cx="1488451" cy="16199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552471</xdr:colOff>
      <xdr:row>25</xdr:row>
      <xdr:rowOff>47621</xdr:rowOff>
    </xdr:from>
    <xdr:ext cx="1300605" cy="1691996"/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71" y="4581521"/>
          <a:ext cx="1300605" cy="16919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276221</xdr:colOff>
      <xdr:row>42</xdr:row>
      <xdr:rowOff>0</xdr:rowOff>
    </xdr:from>
    <xdr:ext cx="2413668" cy="2808003"/>
    <xdr:pic>
      <xdr:nvPicPr>
        <xdr:cNvPr id="7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221" y="7372350"/>
          <a:ext cx="2413668" cy="280800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409575</xdr:colOff>
      <xdr:row>42</xdr:row>
      <xdr:rowOff>0</xdr:rowOff>
    </xdr:from>
    <xdr:to>
      <xdr:col>6</xdr:col>
      <xdr:colOff>523575</xdr:colOff>
      <xdr:row>49</xdr:row>
      <xdr:rowOff>142650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7372350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600076</xdr:colOff>
      <xdr:row>25</xdr:row>
      <xdr:rowOff>95250</xdr:rowOff>
    </xdr:from>
    <xdr:to>
      <xdr:col>9</xdr:col>
      <xdr:colOff>61323</xdr:colOff>
      <xdr:row>40</xdr:row>
      <xdr:rowOff>100650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6" y="4629150"/>
          <a:ext cx="3271247" cy="25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workbookViewId="0">
      <selection activeCell="K54" sqref="K54"/>
    </sheetView>
  </sheetViews>
  <sheetFormatPr baseColWidth="10" defaultRowHeight="12.75" x14ac:dyDescent="0.2"/>
  <cols>
    <col min="1" max="9" width="11.42578125" customWidth="1"/>
    <col min="10" max="10" width="6.42578125" customWidth="1"/>
    <col min="11" max="11" width="23.7109375" customWidth="1"/>
    <col min="12" max="13" width="10.7109375" customWidth="1"/>
    <col min="14" max="14" width="6.85546875" customWidth="1"/>
    <col min="15" max="15" width="14" customWidth="1"/>
    <col min="16" max="16" width="13" customWidth="1"/>
    <col min="17" max="17" width="11.42578125" customWidth="1"/>
  </cols>
  <sheetData>
    <row r="1" spans="1:16" ht="33" customHeight="1" thickBot="1" x14ac:dyDescent="0.25">
      <c r="A1" s="5" t="s">
        <v>0</v>
      </c>
      <c r="B1" s="6" t="s">
        <v>1</v>
      </c>
      <c r="C1" s="6" t="s">
        <v>2</v>
      </c>
      <c r="D1" s="6" t="s">
        <v>1</v>
      </c>
      <c r="E1" s="6" t="s">
        <v>3</v>
      </c>
      <c r="F1" s="6" t="s">
        <v>4</v>
      </c>
      <c r="G1" s="6" t="s">
        <v>5</v>
      </c>
      <c r="H1" s="6" t="s">
        <v>6</v>
      </c>
      <c r="I1" s="7" t="s">
        <v>7</v>
      </c>
    </row>
    <row r="2" spans="1:16" ht="13.5" thickBot="1" x14ac:dyDescent="0.25">
      <c r="A2" s="136">
        <v>3</v>
      </c>
      <c r="B2" s="8">
        <v>48</v>
      </c>
      <c r="C2" s="9">
        <v>8</v>
      </c>
      <c r="D2" s="8">
        <v>11</v>
      </c>
      <c r="E2" s="10">
        <f t="shared" ref="E2:E25" si="0">B2/D2</f>
        <v>4.3636363636363633</v>
      </c>
      <c r="F2" s="11">
        <f t="shared" ref="F2:F25" si="1">$L$3/1000000*30*60*E2</f>
        <v>0</v>
      </c>
      <c r="G2" s="11">
        <f t="shared" ref="G2:G25" si="2">$L$3/1000000*45*60*E2</f>
        <v>0</v>
      </c>
      <c r="H2" s="11">
        <f t="shared" ref="H2:H25" si="3">$L$3/1000000*60*60*E2</f>
        <v>0</v>
      </c>
      <c r="I2" s="12">
        <f t="shared" ref="I2:I25" si="4">$L$3/1000000*70*60*E2</f>
        <v>0</v>
      </c>
      <c r="L2" s="137" t="s">
        <v>8</v>
      </c>
      <c r="M2" s="137"/>
    </row>
    <row r="3" spans="1:16" ht="13.5" thickBot="1" x14ac:dyDescent="0.25">
      <c r="A3" s="136"/>
      <c r="B3" s="13">
        <v>48</v>
      </c>
      <c r="C3" s="14">
        <v>7</v>
      </c>
      <c r="D3" s="13">
        <v>13</v>
      </c>
      <c r="E3" s="15">
        <f t="shared" si="0"/>
        <v>3.6923076923076925</v>
      </c>
      <c r="F3" s="16">
        <f t="shared" si="1"/>
        <v>0</v>
      </c>
      <c r="G3" s="16">
        <f t="shared" si="2"/>
        <v>0</v>
      </c>
      <c r="H3" s="16">
        <f t="shared" si="3"/>
        <v>0</v>
      </c>
      <c r="I3" s="17">
        <f t="shared" si="4"/>
        <v>0</v>
      </c>
      <c r="L3" s="18"/>
      <c r="M3" s="19" t="s">
        <v>9</v>
      </c>
    </row>
    <row r="4" spans="1:16" ht="13.5" thickBot="1" x14ac:dyDescent="0.25">
      <c r="A4" s="136"/>
      <c r="B4" s="13">
        <v>48</v>
      </c>
      <c r="C4" s="14">
        <v>6</v>
      </c>
      <c r="D4" s="13">
        <v>15</v>
      </c>
      <c r="E4" s="15">
        <f t="shared" si="0"/>
        <v>3.2</v>
      </c>
      <c r="F4" s="16">
        <f t="shared" si="1"/>
        <v>0</v>
      </c>
      <c r="G4" s="16">
        <f t="shared" si="2"/>
        <v>0</v>
      </c>
      <c r="H4" s="16">
        <f t="shared" si="3"/>
        <v>0</v>
      </c>
      <c r="I4" s="17">
        <f t="shared" si="4"/>
        <v>0</v>
      </c>
    </row>
    <row r="5" spans="1:16" ht="13.5" thickBot="1" x14ac:dyDescent="0.25">
      <c r="A5" s="136"/>
      <c r="B5" s="13">
        <v>48</v>
      </c>
      <c r="C5" s="14">
        <v>5</v>
      </c>
      <c r="D5" s="13">
        <v>18</v>
      </c>
      <c r="E5" s="15">
        <f t="shared" si="0"/>
        <v>2.6666666666666665</v>
      </c>
      <c r="F5" s="16">
        <f t="shared" si="1"/>
        <v>0</v>
      </c>
      <c r="G5" s="16">
        <f t="shared" si="2"/>
        <v>0</v>
      </c>
      <c r="H5" s="16">
        <f t="shared" si="3"/>
        <v>0</v>
      </c>
      <c r="I5" s="17">
        <f t="shared" si="4"/>
        <v>0</v>
      </c>
      <c r="L5" s="138" t="s">
        <v>10</v>
      </c>
      <c r="M5" s="138"/>
    </row>
    <row r="6" spans="1:16" ht="13.5" thickBot="1" x14ac:dyDescent="0.25">
      <c r="A6" s="136"/>
      <c r="B6" s="13">
        <v>48</v>
      </c>
      <c r="C6" s="14">
        <v>4</v>
      </c>
      <c r="D6" s="13">
        <v>21</v>
      </c>
      <c r="E6" s="15">
        <f t="shared" si="0"/>
        <v>2.2857142857142856</v>
      </c>
      <c r="F6" s="16">
        <f t="shared" si="1"/>
        <v>0</v>
      </c>
      <c r="G6" s="16">
        <f t="shared" si="2"/>
        <v>0</v>
      </c>
      <c r="H6" s="16">
        <f t="shared" si="3"/>
        <v>0</v>
      </c>
      <c r="I6" s="17">
        <f t="shared" si="4"/>
        <v>0</v>
      </c>
      <c r="L6" s="139" t="s">
        <v>11</v>
      </c>
      <c r="M6" s="139"/>
    </row>
    <row r="7" spans="1:16" ht="13.5" thickBot="1" x14ac:dyDescent="0.25">
      <c r="A7" s="136"/>
      <c r="B7" s="13">
        <v>48</v>
      </c>
      <c r="C7" s="13">
        <v>3</v>
      </c>
      <c r="D7" s="13">
        <v>24</v>
      </c>
      <c r="E7" s="16">
        <f t="shared" si="0"/>
        <v>2</v>
      </c>
      <c r="F7" s="16">
        <f t="shared" si="1"/>
        <v>0</v>
      </c>
      <c r="G7" s="16">
        <f t="shared" si="2"/>
        <v>0</v>
      </c>
      <c r="H7" s="16">
        <f t="shared" si="3"/>
        <v>0</v>
      </c>
      <c r="I7" s="17">
        <f t="shared" si="4"/>
        <v>0</v>
      </c>
    </row>
    <row r="8" spans="1:16" ht="13.5" thickBot="1" x14ac:dyDescent="0.25">
      <c r="A8" s="136"/>
      <c r="B8" s="13">
        <v>48</v>
      </c>
      <c r="C8" s="13">
        <v>2</v>
      </c>
      <c r="D8" s="13">
        <v>28</v>
      </c>
      <c r="E8" s="16">
        <f t="shared" si="0"/>
        <v>1.7142857142857142</v>
      </c>
      <c r="F8" s="16">
        <f t="shared" si="1"/>
        <v>0</v>
      </c>
      <c r="G8" s="16">
        <f t="shared" si="2"/>
        <v>0</v>
      </c>
      <c r="H8" s="16">
        <f t="shared" si="3"/>
        <v>0</v>
      </c>
      <c r="I8" s="17">
        <f t="shared" si="4"/>
        <v>0</v>
      </c>
    </row>
    <row r="9" spans="1:16" ht="13.5" thickBot="1" x14ac:dyDescent="0.25">
      <c r="A9" s="136"/>
      <c r="B9" s="20">
        <v>48</v>
      </c>
      <c r="C9" s="20">
        <v>1</v>
      </c>
      <c r="D9" s="20">
        <v>32</v>
      </c>
      <c r="E9" s="21">
        <f t="shared" si="0"/>
        <v>1.5</v>
      </c>
      <c r="F9" s="21">
        <f t="shared" si="1"/>
        <v>0</v>
      </c>
      <c r="G9" s="21">
        <f t="shared" si="2"/>
        <v>0</v>
      </c>
      <c r="H9" s="21">
        <f t="shared" si="3"/>
        <v>0</v>
      </c>
      <c r="I9" s="22">
        <f t="shared" si="4"/>
        <v>0</v>
      </c>
    </row>
    <row r="10" spans="1:16" ht="13.5" thickBot="1" x14ac:dyDescent="0.25">
      <c r="A10" s="140">
        <v>2</v>
      </c>
      <c r="B10" s="23">
        <v>38</v>
      </c>
      <c r="C10" s="23">
        <v>8</v>
      </c>
      <c r="D10" s="23">
        <v>11</v>
      </c>
      <c r="E10" s="24">
        <f t="shared" si="0"/>
        <v>3.4545454545454546</v>
      </c>
      <c r="F10" s="24">
        <f t="shared" si="1"/>
        <v>0</v>
      </c>
      <c r="G10" s="24">
        <f t="shared" si="2"/>
        <v>0</v>
      </c>
      <c r="H10" s="24">
        <f t="shared" si="3"/>
        <v>0</v>
      </c>
      <c r="I10" s="25">
        <f t="shared" si="4"/>
        <v>0</v>
      </c>
      <c r="K10" s="141" t="s">
        <v>12</v>
      </c>
      <c r="L10" s="141"/>
      <c r="M10" s="141"/>
    </row>
    <row r="11" spans="1:16" ht="13.5" thickBot="1" x14ac:dyDescent="0.25">
      <c r="A11" s="140"/>
      <c r="B11" s="26">
        <v>38</v>
      </c>
      <c r="C11" s="26">
        <v>7</v>
      </c>
      <c r="D11" s="26">
        <v>13</v>
      </c>
      <c r="E11" s="27">
        <f t="shared" si="0"/>
        <v>2.9230769230769229</v>
      </c>
      <c r="F11" s="27">
        <f t="shared" si="1"/>
        <v>0</v>
      </c>
      <c r="G11" s="27">
        <f t="shared" si="2"/>
        <v>0</v>
      </c>
      <c r="H11" s="27">
        <f t="shared" si="3"/>
        <v>0</v>
      </c>
      <c r="I11" s="28">
        <f t="shared" si="4"/>
        <v>0</v>
      </c>
      <c r="K11" s="142" t="s">
        <v>56</v>
      </c>
      <c r="L11" s="142"/>
      <c r="M11" s="142"/>
    </row>
    <row r="12" spans="1:16" ht="13.5" thickBot="1" x14ac:dyDescent="0.25">
      <c r="A12" s="140"/>
      <c r="B12" s="26">
        <v>38</v>
      </c>
      <c r="C12" s="26">
        <v>6</v>
      </c>
      <c r="D12" s="26">
        <v>15</v>
      </c>
      <c r="E12" s="27">
        <f t="shared" si="0"/>
        <v>2.5333333333333332</v>
      </c>
      <c r="F12" s="27">
        <f t="shared" si="1"/>
        <v>0</v>
      </c>
      <c r="G12" s="27">
        <f t="shared" si="2"/>
        <v>0</v>
      </c>
      <c r="H12" s="27">
        <f t="shared" si="3"/>
        <v>0</v>
      </c>
      <c r="I12" s="28">
        <f t="shared" si="4"/>
        <v>0</v>
      </c>
      <c r="K12" s="29" t="s">
        <v>13</v>
      </c>
      <c r="L12" s="30">
        <f>I54</f>
        <v>0</v>
      </c>
      <c r="M12" s="31" t="s">
        <v>9</v>
      </c>
    </row>
    <row r="13" spans="1:16" ht="13.5" thickBot="1" x14ac:dyDescent="0.25">
      <c r="A13" s="140"/>
      <c r="B13" s="26">
        <v>38</v>
      </c>
      <c r="C13" s="26">
        <v>5</v>
      </c>
      <c r="D13" s="26">
        <v>18</v>
      </c>
      <c r="E13" s="27">
        <f t="shared" si="0"/>
        <v>2.1111111111111112</v>
      </c>
      <c r="F13" s="27">
        <f t="shared" si="1"/>
        <v>0</v>
      </c>
      <c r="G13" s="27">
        <f t="shared" si="2"/>
        <v>0</v>
      </c>
      <c r="H13" s="27">
        <f t="shared" si="3"/>
        <v>0</v>
      </c>
      <c r="I13" s="28">
        <f t="shared" si="4"/>
        <v>0</v>
      </c>
      <c r="K13" s="32" t="s">
        <v>14</v>
      </c>
      <c r="L13" s="33">
        <f>I44</f>
        <v>0</v>
      </c>
      <c r="M13" s="34" t="s">
        <v>9</v>
      </c>
      <c r="N13" s="35">
        <v>25</v>
      </c>
      <c r="O13" s="36" t="s">
        <v>15</v>
      </c>
      <c r="P13" s="37"/>
    </row>
    <row r="14" spans="1:16" ht="13.5" thickBot="1" x14ac:dyDescent="0.25">
      <c r="A14" s="140"/>
      <c r="B14" s="26">
        <v>38</v>
      </c>
      <c r="C14" s="14">
        <v>4</v>
      </c>
      <c r="D14" s="26">
        <v>21</v>
      </c>
      <c r="E14" s="15">
        <f t="shared" si="0"/>
        <v>1.8095238095238095</v>
      </c>
      <c r="F14" s="27">
        <f t="shared" si="1"/>
        <v>0</v>
      </c>
      <c r="G14" s="27">
        <f t="shared" si="2"/>
        <v>0</v>
      </c>
      <c r="H14" s="27">
        <f t="shared" si="3"/>
        <v>0</v>
      </c>
      <c r="I14" s="28">
        <f t="shared" si="4"/>
        <v>0</v>
      </c>
      <c r="K14" s="38" t="s">
        <v>16</v>
      </c>
      <c r="L14" s="39">
        <f>I51</f>
        <v>0</v>
      </c>
      <c r="M14" s="40" t="s">
        <v>9</v>
      </c>
    </row>
    <row r="15" spans="1:16" ht="13.5" thickBot="1" x14ac:dyDescent="0.25">
      <c r="A15" s="140"/>
      <c r="B15" s="26">
        <v>38</v>
      </c>
      <c r="C15" s="14">
        <v>3</v>
      </c>
      <c r="D15" s="26">
        <v>24</v>
      </c>
      <c r="E15" s="15">
        <f t="shared" si="0"/>
        <v>1.5833333333333333</v>
      </c>
      <c r="F15" s="27">
        <f t="shared" si="1"/>
        <v>0</v>
      </c>
      <c r="G15" s="27">
        <f t="shared" si="2"/>
        <v>0</v>
      </c>
      <c r="H15" s="27">
        <f t="shared" si="3"/>
        <v>0</v>
      </c>
      <c r="I15" s="28">
        <f t="shared" si="4"/>
        <v>0</v>
      </c>
      <c r="K15" s="41" t="s">
        <v>17</v>
      </c>
      <c r="L15" s="42">
        <f>I52</f>
        <v>0</v>
      </c>
      <c r="M15" s="43" t="s">
        <v>9</v>
      </c>
    </row>
    <row r="16" spans="1:16" ht="13.5" thickBot="1" x14ac:dyDescent="0.25">
      <c r="A16" s="140"/>
      <c r="B16" s="26">
        <v>38</v>
      </c>
      <c r="C16" s="26">
        <v>2</v>
      </c>
      <c r="D16" s="26">
        <v>28</v>
      </c>
      <c r="E16" s="27">
        <f t="shared" si="0"/>
        <v>1.3571428571428572</v>
      </c>
      <c r="F16" s="27">
        <f t="shared" si="1"/>
        <v>0</v>
      </c>
      <c r="G16" s="27">
        <f t="shared" si="2"/>
        <v>0</v>
      </c>
      <c r="H16" s="27">
        <f t="shared" si="3"/>
        <v>0</v>
      </c>
      <c r="I16" s="28">
        <f t="shared" si="4"/>
        <v>0</v>
      </c>
      <c r="K16" s="44" t="s">
        <v>18</v>
      </c>
      <c r="L16" s="45">
        <f>I53</f>
        <v>0</v>
      </c>
      <c r="M16" s="46" t="s">
        <v>9</v>
      </c>
    </row>
    <row r="17" spans="1:16" ht="13.5" thickBot="1" x14ac:dyDescent="0.25">
      <c r="A17" s="140"/>
      <c r="B17" s="47">
        <v>38</v>
      </c>
      <c r="C17" s="47">
        <v>1</v>
      </c>
      <c r="D17" s="47">
        <v>32</v>
      </c>
      <c r="E17" s="48">
        <f t="shared" si="0"/>
        <v>1.1875</v>
      </c>
      <c r="F17" s="48">
        <f t="shared" si="1"/>
        <v>0</v>
      </c>
      <c r="G17" s="48">
        <f t="shared" si="2"/>
        <v>0</v>
      </c>
      <c r="H17" s="48">
        <f t="shared" si="3"/>
        <v>0</v>
      </c>
      <c r="I17" s="49">
        <f t="shared" si="4"/>
        <v>0</v>
      </c>
      <c r="K17" s="3" t="s">
        <v>19</v>
      </c>
      <c r="L17" s="50">
        <f>I50</f>
        <v>0</v>
      </c>
      <c r="M17" s="51" t="s">
        <v>9</v>
      </c>
    </row>
    <row r="18" spans="1:16" ht="13.5" thickBot="1" x14ac:dyDescent="0.25">
      <c r="A18" s="143">
        <v>1</v>
      </c>
      <c r="B18" s="52">
        <v>28</v>
      </c>
      <c r="C18" s="52">
        <v>8</v>
      </c>
      <c r="D18" s="52">
        <v>11</v>
      </c>
      <c r="E18" s="53">
        <f t="shared" si="0"/>
        <v>2.5454545454545454</v>
      </c>
      <c r="F18" s="54">
        <f t="shared" si="1"/>
        <v>0</v>
      </c>
      <c r="G18" s="54">
        <f t="shared" si="2"/>
        <v>0</v>
      </c>
      <c r="H18" s="54">
        <f t="shared" si="3"/>
        <v>0</v>
      </c>
      <c r="I18" s="55">
        <f t="shared" si="4"/>
        <v>0</v>
      </c>
      <c r="K18" s="56" t="s">
        <v>20</v>
      </c>
      <c r="L18" s="57">
        <f>I47</f>
        <v>0</v>
      </c>
      <c r="M18" s="58" t="s">
        <v>9</v>
      </c>
    </row>
    <row r="19" spans="1:16" ht="13.5" thickBot="1" x14ac:dyDescent="0.25">
      <c r="A19" s="143"/>
      <c r="B19" s="59">
        <v>28</v>
      </c>
      <c r="C19" s="60">
        <v>7</v>
      </c>
      <c r="D19" s="60">
        <v>13</v>
      </c>
      <c r="E19" s="61">
        <f t="shared" si="0"/>
        <v>2.1538461538461537</v>
      </c>
      <c r="F19" s="62">
        <f t="shared" si="1"/>
        <v>0</v>
      </c>
      <c r="G19" s="62">
        <f t="shared" si="2"/>
        <v>0</v>
      </c>
      <c r="H19" s="62">
        <f t="shared" si="3"/>
        <v>0</v>
      </c>
      <c r="I19" s="63">
        <f t="shared" si="4"/>
        <v>0</v>
      </c>
      <c r="K19" s="64" t="s">
        <v>21</v>
      </c>
      <c r="L19" s="65">
        <f>I46</f>
        <v>0</v>
      </c>
      <c r="M19" s="66" t="s">
        <v>9</v>
      </c>
    </row>
    <row r="20" spans="1:16" ht="13.5" thickBot="1" x14ac:dyDescent="0.25">
      <c r="A20" s="143"/>
      <c r="B20" s="59">
        <v>28</v>
      </c>
      <c r="C20" s="60">
        <v>6</v>
      </c>
      <c r="D20" s="60">
        <v>15</v>
      </c>
      <c r="E20" s="61">
        <f t="shared" si="0"/>
        <v>1.8666666666666667</v>
      </c>
      <c r="F20" s="62">
        <f t="shared" si="1"/>
        <v>0</v>
      </c>
      <c r="G20" s="62">
        <f t="shared" si="2"/>
        <v>0</v>
      </c>
      <c r="H20" s="62">
        <f t="shared" si="3"/>
        <v>0</v>
      </c>
      <c r="I20" s="63">
        <f t="shared" si="4"/>
        <v>0</v>
      </c>
      <c r="K20" s="67" t="s">
        <v>22</v>
      </c>
      <c r="L20" s="68">
        <f>I49</f>
        <v>0</v>
      </c>
      <c r="M20" s="69" t="s">
        <v>9</v>
      </c>
    </row>
    <row r="21" spans="1:16" ht="13.5" thickBot="1" x14ac:dyDescent="0.25">
      <c r="A21" s="143"/>
      <c r="B21" s="59">
        <v>28</v>
      </c>
      <c r="C21" s="60">
        <v>5</v>
      </c>
      <c r="D21" s="60">
        <v>18</v>
      </c>
      <c r="E21" s="61">
        <f t="shared" si="0"/>
        <v>1.5555555555555556</v>
      </c>
      <c r="F21" s="62">
        <f t="shared" si="1"/>
        <v>0</v>
      </c>
      <c r="G21" s="62">
        <f t="shared" si="2"/>
        <v>0</v>
      </c>
      <c r="H21" s="62">
        <f t="shared" si="3"/>
        <v>0</v>
      </c>
      <c r="I21" s="63">
        <f t="shared" si="4"/>
        <v>0</v>
      </c>
      <c r="K21" s="70" t="s">
        <v>23</v>
      </c>
      <c r="L21" s="71">
        <f>I48-I49</f>
        <v>0</v>
      </c>
      <c r="M21" s="72" t="s">
        <v>9</v>
      </c>
    </row>
    <row r="22" spans="1:16" ht="13.5" thickBot="1" x14ac:dyDescent="0.25">
      <c r="A22" s="143"/>
      <c r="B22" s="59">
        <v>28</v>
      </c>
      <c r="C22" s="60">
        <v>4</v>
      </c>
      <c r="D22" s="60">
        <v>21</v>
      </c>
      <c r="E22" s="61">
        <f t="shared" si="0"/>
        <v>1.3333333333333333</v>
      </c>
      <c r="F22" s="62">
        <f t="shared" si="1"/>
        <v>0</v>
      </c>
      <c r="G22" s="62">
        <f t="shared" si="2"/>
        <v>0</v>
      </c>
      <c r="H22" s="62">
        <f t="shared" si="3"/>
        <v>0</v>
      </c>
      <c r="I22" s="63">
        <f t="shared" si="4"/>
        <v>0</v>
      </c>
      <c r="K22" s="73" t="s">
        <v>24</v>
      </c>
      <c r="L22" s="74">
        <f>I45</f>
        <v>0</v>
      </c>
      <c r="M22" s="75" t="s">
        <v>9</v>
      </c>
    </row>
    <row r="23" spans="1:16" ht="13.5" thickBot="1" x14ac:dyDescent="0.25">
      <c r="A23" s="143"/>
      <c r="B23" s="59">
        <v>28</v>
      </c>
      <c r="C23" s="14">
        <v>3</v>
      </c>
      <c r="D23" s="60">
        <v>24</v>
      </c>
      <c r="E23" s="15">
        <f t="shared" si="0"/>
        <v>1.1666666666666667</v>
      </c>
      <c r="F23" s="62">
        <f t="shared" si="1"/>
        <v>0</v>
      </c>
      <c r="G23" s="62">
        <f t="shared" si="2"/>
        <v>0</v>
      </c>
      <c r="H23" s="62">
        <f t="shared" si="3"/>
        <v>0</v>
      </c>
      <c r="I23" s="63">
        <f t="shared" si="4"/>
        <v>0</v>
      </c>
      <c r="K23" s="144" t="s">
        <v>57</v>
      </c>
      <c r="L23" s="144"/>
      <c r="M23" s="144"/>
    </row>
    <row r="24" spans="1:16" ht="13.5" thickBot="1" x14ac:dyDescent="0.25">
      <c r="A24" s="143"/>
      <c r="B24" s="59">
        <v>28</v>
      </c>
      <c r="C24" s="14">
        <v>2</v>
      </c>
      <c r="D24" s="60">
        <v>28</v>
      </c>
      <c r="E24" s="15">
        <f t="shared" si="0"/>
        <v>1</v>
      </c>
      <c r="F24" s="62">
        <f t="shared" si="1"/>
        <v>0</v>
      </c>
      <c r="G24" s="62">
        <f t="shared" si="2"/>
        <v>0</v>
      </c>
      <c r="H24" s="62">
        <f t="shared" si="3"/>
        <v>0</v>
      </c>
      <c r="I24" s="63">
        <f t="shared" si="4"/>
        <v>0</v>
      </c>
      <c r="K24" s="76" t="s">
        <v>25</v>
      </c>
      <c r="L24" s="77" t="s">
        <v>26</v>
      </c>
      <c r="M24" s="78" t="s">
        <v>27</v>
      </c>
    </row>
    <row r="25" spans="1:16" ht="13.5" thickBot="1" x14ac:dyDescent="0.25">
      <c r="A25" s="143"/>
      <c r="B25" s="79">
        <v>28</v>
      </c>
      <c r="C25" s="80">
        <v>1</v>
      </c>
      <c r="D25" s="81">
        <v>32</v>
      </c>
      <c r="E25" s="82">
        <f t="shared" si="0"/>
        <v>0.875</v>
      </c>
      <c r="F25" s="83">
        <f t="shared" si="1"/>
        <v>0</v>
      </c>
      <c r="G25" s="83">
        <f t="shared" si="2"/>
        <v>0</v>
      </c>
      <c r="H25" s="83">
        <f t="shared" si="3"/>
        <v>0</v>
      </c>
      <c r="I25" s="84">
        <f t="shared" si="4"/>
        <v>0</v>
      </c>
      <c r="K25" s="85" t="s">
        <v>28</v>
      </c>
      <c r="L25" s="86">
        <v>0.309</v>
      </c>
      <c r="M25" s="87">
        <v>0.95109999999999995</v>
      </c>
    </row>
    <row r="26" spans="1:16" x14ac:dyDescent="0.2">
      <c r="A26" s="2"/>
      <c r="B26" s="2"/>
      <c r="C26" s="2"/>
      <c r="D26" s="2"/>
      <c r="E26" s="2"/>
      <c r="F26" s="2"/>
      <c r="G26" s="2"/>
      <c r="H26" s="2"/>
      <c r="I26" s="2"/>
      <c r="K26" s="85" t="s">
        <v>29</v>
      </c>
      <c r="L26" s="86">
        <v>0.2419</v>
      </c>
      <c r="M26" s="87">
        <v>0.97030000000000005</v>
      </c>
    </row>
    <row r="27" spans="1:16" x14ac:dyDescent="0.2">
      <c r="A27" s="2"/>
      <c r="B27" s="2"/>
      <c r="C27" s="2"/>
      <c r="D27" s="2"/>
      <c r="E27" s="2"/>
      <c r="F27" s="2"/>
      <c r="G27" s="2"/>
      <c r="H27" s="2"/>
      <c r="I27" s="2"/>
      <c r="K27" s="85" t="s">
        <v>30</v>
      </c>
      <c r="L27" s="86">
        <v>0.17369999999999999</v>
      </c>
      <c r="M27" s="87">
        <v>0.98480000000000001</v>
      </c>
    </row>
    <row r="28" spans="1:16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K28" s="88" t="s">
        <v>31</v>
      </c>
      <c r="L28" s="89">
        <v>0.70709999999999995</v>
      </c>
      <c r="M28" s="90">
        <v>0.71709999999999996</v>
      </c>
    </row>
    <row r="29" spans="1:16" ht="13.5" thickBot="1" x14ac:dyDescent="0.25">
      <c r="K29" s="38" t="s">
        <v>32</v>
      </c>
      <c r="L29" s="91">
        <f>L32*L25</f>
        <v>-60.255000000000003</v>
      </c>
      <c r="M29" s="40" t="s">
        <v>9</v>
      </c>
    </row>
    <row r="30" spans="1:16" ht="13.5" thickBot="1" x14ac:dyDescent="0.25">
      <c r="K30" s="92" t="s">
        <v>33</v>
      </c>
      <c r="L30" s="93">
        <v>170</v>
      </c>
      <c r="M30" s="94" t="s">
        <v>9</v>
      </c>
      <c r="N30" s="95">
        <f>L13/5</f>
        <v>0</v>
      </c>
      <c r="O30" s="96" t="s">
        <v>34</v>
      </c>
    </row>
    <row r="31" spans="1:16" ht="13.5" thickBot="1" x14ac:dyDescent="0.25">
      <c r="K31" s="64" t="s">
        <v>35</v>
      </c>
      <c r="L31" s="65">
        <v>0</v>
      </c>
      <c r="M31" s="66" t="s">
        <v>9</v>
      </c>
      <c r="N31" s="97"/>
      <c r="O31" s="4"/>
    </row>
    <row r="32" spans="1:16" ht="13.5" thickBot="1" x14ac:dyDescent="0.25">
      <c r="K32" s="98" t="s">
        <v>36</v>
      </c>
      <c r="L32" s="99">
        <f>L13-L30+(L15/6)+L31-N13</f>
        <v>-195</v>
      </c>
      <c r="M32" s="100" t="s">
        <v>9</v>
      </c>
      <c r="N32" s="101">
        <f>L32-105</f>
        <v>-300</v>
      </c>
      <c r="O32" s="102" t="s">
        <v>37</v>
      </c>
      <c r="P32" s="103"/>
    </row>
    <row r="33" spans="3:15" x14ac:dyDescent="0.2">
      <c r="K33" s="104" t="s">
        <v>38</v>
      </c>
      <c r="L33" s="105">
        <f>L32*M25</f>
        <v>-185.46449999999999</v>
      </c>
      <c r="M33" s="106" t="s">
        <v>9</v>
      </c>
    </row>
    <row r="34" spans="3:15" ht="13.5" thickBot="1" x14ac:dyDescent="0.25">
      <c r="K34" s="107" t="s">
        <v>39</v>
      </c>
      <c r="L34" s="108">
        <v>170</v>
      </c>
      <c r="M34" s="109" t="s">
        <v>9</v>
      </c>
    </row>
    <row r="35" spans="3:15" ht="13.5" thickBot="1" x14ac:dyDescent="0.25">
      <c r="C35" s="110"/>
      <c r="K35" s="41" t="s">
        <v>40</v>
      </c>
      <c r="L35" s="111">
        <f>(L22*L27)+((L20+L21)*M28)</f>
        <v>0</v>
      </c>
      <c r="M35" s="43" t="s">
        <v>9</v>
      </c>
      <c r="N35" s="112">
        <f>L35-L34</f>
        <v>-170</v>
      </c>
      <c r="O35" s="113" t="s">
        <v>41</v>
      </c>
    </row>
    <row r="36" spans="3:15" ht="13.5" thickBot="1" x14ac:dyDescent="0.25">
      <c r="K36" s="114" t="s">
        <v>42</v>
      </c>
      <c r="L36" s="115">
        <f>(L19*M25)-L30-(L33*L25)</f>
        <v>-112.69146950000001</v>
      </c>
      <c r="M36" s="116" t="s">
        <v>9</v>
      </c>
      <c r="N36" s="117">
        <f>L34-L36</f>
        <v>282.69146950000004</v>
      </c>
      <c r="O36" s="118" t="s">
        <v>41</v>
      </c>
    </row>
    <row r="37" spans="3:15" x14ac:dyDescent="0.2">
      <c r="K37" s="119" t="s">
        <v>43</v>
      </c>
      <c r="L37" s="120">
        <f>(L22*M27)-((L20+L21)*L28)</f>
        <v>0</v>
      </c>
      <c r="M37" s="121" t="s">
        <v>9</v>
      </c>
      <c r="N37" s="122"/>
      <c r="O37" s="1"/>
    </row>
    <row r="38" spans="3:15" x14ac:dyDescent="0.2">
      <c r="K38" s="123" t="s">
        <v>44</v>
      </c>
      <c r="L38" s="124">
        <f>L14</f>
        <v>0</v>
      </c>
      <c r="M38" s="125" t="s">
        <v>9</v>
      </c>
    </row>
    <row r="39" spans="3:15" ht="13.5" thickBot="1" x14ac:dyDescent="0.25">
      <c r="K39" s="126" t="s">
        <v>45</v>
      </c>
      <c r="L39" s="127">
        <f>L16</f>
        <v>0</v>
      </c>
      <c r="M39" s="128" t="s">
        <v>9</v>
      </c>
    </row>
    <row r="40" spans="3:15" x14ac:dyDescent="0.2">
      <c r="K40" s="1"/>
      <c r="L40" s="129"/>
      <c r="M40" s="1"/>
    </row>
    <row r="41" spans="3:15" x14ac:dyDescent="0.2">
      <c r="K41" s="1"/>
      <c r="L41" s="129"/>
      <c r="M41" s="1"/>
    </row>
    <row r="43" spans="3:15" ht="13.5" thickBot="1" x14ac:dyDescent="0.25"/>
    <row r="44" spans="3:15" ht="19.5" x14ac:dyDescent="0.2">
      <c r="H44" s="130" t="s">
        <v>46</v>
      </c>
      <c r="I44" s="131"/>
    </row>
    <row r="45" spans="3:15" ht="19.5" x14ac:dyDescent="0.2">
      <c r="H45" s="132" t="s">
        <v>47</v>
      </c>
      <c r="I45" s="133"/>
    </row>
    <row r="46" spans="3:15" ht="19.5" x14ac:dyDescent="0.2">
      <c r="H46" s="132" t="s">
        <v>48</v>
      </c>
      <c r="I46" s="133"/>
    </row>
    <row r="47" spans="3:15" ht="19.5" x14ac:dyDescent="0.2">
      <c r="H47" s="132" t="s">
        <v>49</v>
      </c>
      <c r="I47" s="133"/>
    </row>
    <row r="48" spans="3:15" ht="19.5" x14ac:dyDescent="0.2">
      <c r="H48" s="132" t="s">
        <v>50</v>
      </c>
      <c r="I48" s="133"/>
    </row>
    <row r="49" spans="1:9" ht="19.5" x14ac:dyDescent="0.2">
      <c r="H49" s="153" t="s">
        <v>51</v>
      </c>
      <c r="I49" s="154"/>
    </row>
    <row r="50" spans="1:9" ht="20.25" customHeight="1" x14ac:dyDescent="0.2">
      <c r="H50" s="151" t="s">
        <v>52</v>
      </c>
      <c r="I50" s="152"/>
    </row>
    <row r="51" spans="1:9" ht="20.25" customHeight="1" x14ac:dyDescent="0.2">
      <c r="H51" s="151" t="s">
        <v>53</v>
      </c>
      <c r="I51" s="152"/>
    </row>
    <row r="52" spans="1:9" ht="20.25" customHeight="1" x14ac:dyDescent="0.2">
      <c r="H52" s="151" t="s">
        <v>55</v>
      </c>
      <c r="I52" s="152"/>
    </row>
    <row r="53" spans="1:9" ht="20.25" customHeight="1" x14ac:dyDescent="0.2">
      <c r="H53" s="132" t="s">
        <v>54</v>
      </c>
      <c r="I53" s="133"/>
    </row>
    <row r="54" spans="1:9" ht="20.25" customHeight="1" thickBot="1" x14ac:dyDescent="0.25">
      <c r="H54" s="134" t="s">
        <v>13</v>
      </c>
      <c r="I54" s="135"/>
    </row>
    <row r="55" spans="1:9" ht="20.25" customHeight="1" x14ac:dyDescent="0.2"/>
    <row r="60" spans="1:9" x14ac:dyDescent="0.2">
      <c r="A60" s="145"/>
      <c r="B60" s="145"/>
      <c r="C60" s="145"/>
      <c r="D60" s="146"/>
      <c r="E60" s="146"/>
    </row>
    <row r="61" spans="1:9" x14ac:dyDescent="0.2">
      <c r="A61" s="147"/>
      <c r="B61" s="147"/>
      <c r="C61" s="147"/>
      <c r="D61" s="148"/>
      <c r="E61" s="148"/>
    </row>
    <row r="62" spans="1:9" x14ac:dyDescent="0.2">
      <c r="A62" s="145"/>
      <c r="B62" s="145"/>
      <c r="C62" s="145"/>
      <c r="D62" s="148"/>
      <c r="E62" s="148"/>
    </row>
    <row r="63" spans="1:9" x14ac:dyDescent="0.2">
      <c r="A63" s="145"/>
      <c r="B63" s="145"/>
      <c r="C63" s="145"/>
      <c r="D63" s="148"/>
      <c r="E63" s="148"/>
    </row>
    <row r="64" spans="1:9" x14ac:dyDescent="0.2">
      <c r="A64" s="145"/>
      <c r="B64" s="145"/>
      <c r="C64" s="145"/>
      <c r="D64" s="148"/>
      <c r="E64" s="148"/>
    </row>
    <row r="65" spans="1:5" x14ac:dyDescent="0.2">
      <c r="A65" s="145"/>
      <c r="B65" s="145"/>
      <c r="C65" s="145"/>
      <c r="D65" s="148"/>
      <c r="E65" s="148"/>
    </row>
    <row r="66" spans="1:5" x14ac:dyDescent="0.2">
      <c r="A66" s="145"/>
      <c r="B66" s="145"/>
      <c r="C66" s="145"/>
      <c r="D66" s="148"/>
      <c r="E66" s="148"/>
    </row>
    <row r="67" spans="1:5" x14ac:dyDescent="0.2">
      <c r="A67" s="149"/>
      <c r="B67" s="149"/>
      <c r="C67" s="149"/>
      <c r="D67" s="150"/>
      <c r="E67" s="149"/>
    </row>
    <row r="68" spans="1:5" x14ac:dyDescent="0.2">
      <c r="A68" s="149"/>
      <c r="B68" s="149"/>
      <c r="C68" s="149"/>
      <c r="D68" s="149"/>
      <c r="E68" s="149"/>
    </row>
    <row r="69" spans="1:5" x14ac:dyDescent="0.2">
      <c r="A69" s="145"/>
      <c r="B69" s="145"/>
      <c r="C69" s="145"/>
      <c r="D69" s="146"/>
      <c r="E69" s="146"/>
    </row>
    <row r="70" spans="1:5" x14ac:dyDescent="0.2">
      <c r="A70" s="149"/>
      <c r="B70" s="149"/>
      <c r="C70" s="149"/>
      <c r="D70" s="147"/>
      <c r="E70" s="147"/>
    </row>
    <row r="71" spans="1:5" x14ac:dyDescent="0.2">
      <c r="A71" s="145"/>
      <c r="B71" s="145"/>
      <c r="C71" s="145"/>
      <c r="D71" s="148"/>
      <c r="E71" s="147"/>
    </row>
    <row r="72" spans="1:5" x14ac:dyDescent="0.2">
      <c r="A72" s="145"/>
      <c r="B72" s="145"/>
      <c r="C72" s="145"/>
      <c r="D72" s="148"/>
      <c r="E72" s="147"/>
    </row>
    <row r="73" spans="1:5" x14ac:dyDescent="0.2">
      <c r="A73" s="145"/>
      <c r="B73" s="145"/>
      <c r="C73" s="145"/>
      <c r="D73" s="148"/>
      <c r="E73" s="147"/>
    </row>
    <row r="74" spans="1:5" x14ac:dyDescent="0.2">
      <c r="A74" s="149"/>
      <c r="B74" s="149"/>
      <c r="C74" s="149"/>
      <c r="D74" s="149"/>
      <c r="E74" s="149"/>
    </row>
    <row r="75" spans="1:5" x14ac:dyDescent="0.2">
      <c r="A75" s="149"/>
      <c r="B75" s="149"/>
      <c r="C75" s="149"/>
      <c r="D75" s="149"/>
      <c r="E75" s="149"/>
    </row>
    <row r="76" spans="1:5" x14ac:dyDescent="0.2">
      <c r="A76" s="145"/>
      <c r="B76" s="145"/>
      <c r="C76" s="145"/>
      <c r="D76" s="146"/>
      <c r="E76" s="146"/>
    </row>
    <row r="77" spans="1:5" x14ac:dyDescent="0.2">
      <c r="A77" s="149"/>
      <c r="B77" s="149"/>
      <c r="C77" s="149"/>
      <c r="D77" s="149"/>
      <c r="E77" s="149"/>
    </row>
    <row r="78" spans="1:5" x14ac:dyDescent="0.2">
      <c r="A78" s="145"/>
      <c r="B78" s="145"/>
      <c r="C78" s="145"/>
      <c r="D78" s="148"/>
      <c r="E78" s="147"/>
    </row>
    <row r="79" spans="1:5" x14ac:dyDescent="0.2">
      <c r="A79" s="149"/>
      <c r="B79" s="149"/>
      <c r="C79" s="149"/>
      <c r="D79" s="149"/>
      <c r="E79" s="149"/>
    </row>
  </sheetData>
  <mergeCells count="24">
    <mergeCell ref="A72:C72"/>
    <mergeCell ref="A73:C73"/>
    <mergeCell ref="A76:C76"/>
    <mergeCell ref="D76:E76"/>
    <mergeCell ref="A78:C78"/>
    <mergeCell ref="A64:C64"/>
    <mergeCell ref="A65:C65"/>
    <mergeCell ref="A66:C66"/>
    <mergeCell ref="A69:C69"/>
    <mergeCell ref="D69:E69"/>
    <mergeCell ref="A71:C71"/>
    <mergeCell ref="A18:A25"/>
    <mergeCell ref="K23:M23"/>
    <mergeCell ref="A60:C60"/>
    <mergeCell ref="D60:E60"/>
    <mergeCell ref="A62:C62"/>
    <mergeCell ref="A63:C63"/>
    <mergeCell ref="A2:A9"/>
    <mergeCell ref="L2:M2"/>
    <mergeCell ref="L5:M5"/>
    <mergeCell ref="L6:M6"/>
    <mergeCell ref="A10:A17"/>
    <mergeCell ref="K10:M10"/>
    <mergeCell ref="K11:M11"/>
  </mergeCells>
  <pageMargins left="0.25" right="0.25" top="0.75" bottom="0.75" header="0.30000000000000004" footer="0.30000000000000004"/>
  <pageSetup paperSize="0" scale="77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Technique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ROBERT</dc:creator>
  <cp:lastModifiedBy>Didier ROBERT</cp:lastModifiedBy>
  <cp:lastPrinted>2015-07-24T06:08:09Z</cp:lastPrinted>
  <dcterms:created xsi:type="dcterms:W3CDTF">2008-02-05T18:45:15Z</dcterms:created>
  <dcterms:modified xsi:type="dcterms:W3CDTF">2020-06-05T16:02:02Z</dcterms:modified>
</cp:coreProperties>
</file>